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735" windowWidth="16410" windowHeight="13965" activeTab="0"/>
  </bookViews>
  <sheets>
    <sheet name="Driver" sheetId="1" r:id="rId1"/>
    <sheet name="Calcula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Smith</author>
  </authors>
  <commentList>
    <comment ref="B4" authorId="0">
      <text>
        <r>
          <rPr>
            <sz val="9"/>
            <rFont val="Tahoma"/>
            <family val="2"/>
          </rPr>
          <t>Enter the parameters of the TH you want to design into the green fields. All the orange fields on this sheet will be calculated based on the green fields.</t>
        </r>
      </text>
    </comment>
    <comment ref="L4" authorId="0">
      <text>
        <r>
          <rPr>
            <sz val="9"/>
            <rFont val="Tahoma"/>
            <family val="2"/>
          </rPr>
          <t>Here additional data is beeing calculated for the TH to be designed (based on the green fields).</t>
        </r>
      </text>
    </comment>
    <comment ref="I8" authorId="0">
      <text>
        <r>
          <rPr>
            <sz val="9"/>
            <rFont val="Tahoma"/>
            <family val="2"/>
          </rPr>
          <t>distance from throat to mouth</t>
        </r>
      </text>
    </comment>
    <comment ref="I11" authorId="0">
      <text>
        <r>
          <rPr>
            <sz val="9"/>
            <rFont val="Tahoma"/>
            <family val="2"/>
          </rPr>
          <t>enter the internal with of the TH</t>
        </r>
      </text>
    </comment>
    <comment ref="S13" authorId="0">
      <text>
        <r>
          <rPr>
            <sz val="9"/>
            <rFont val="Tahoma"/>
            <family val="2"/>
          </rPr>
          <t>If you cut the TH in the middle and fold it as such into a box, this is the approx. depth of the TH (to give you a routh guess).</t>
        </r>
      </text>
    </comment>
    <comment ref="B17" authorId="0">
      <text>
        <r>
          <rPr>
            <sz val="9"/>
            <rFont val="Tahoma"/>
            <family val="2"/>
          </rPr>
          <t>The parameters below is the input data for the simulation in hornresp.</t>
        </r>
      </text>
    </comment>
    <comment ref="L22" authorId="0">
      <text>
        <r>
          <rPr>
            <sz val="9"/>
            <rFont val="Tahoma"/>
            <family val="2"/>
          </rPr>
          <t>If you design the TH it can be usefull to calculate it's size at a certain distance from the throat. Just enter the distance into the green field.</t>
        </r>
      </text>
    </comment>
  </commentList>
</comments>
</file>

<file path=xl/sharedStrings.xml><?xml version="1.0" encoding="utf-8"?>
<sst xmlns="http://schemas.openxmlformats.org/spreadsheetml/2006/main" count="108" uniqueCount="72">
  <si>
    <t>L12</t>
  </si>
  <si>
    <t>L23</t>
  </si>
  <si>
    <t>cm²</t>
  </si>
  <si>
    <t>S1</t>
  </si>
  <si>
    <t>S2</t>
  </si>
  <si>
    <t>S3</t>
  </si>
  <si>
    <t>S4</t>
  </si>
  <si>
    <t>L34</t>
  </si>
  <si>
    <t>cm</t>
  </si>
  <si>
    <t>ZD12-XAL</t>
  </si>
  <si>
    <t>SD</t>
  </si>
  <si>
    <t>Cms</t>
  </si>
  <si>
    <t>Mmd</t>
  </si>
  <si>
    <t>Re</t>
  </si>
  <si>
    <t>BxL</t>
  </si>
  <si>
    <t>Rms</t>
  </si>
  <si>
    <t>LE</t>
  </si>
  <si>
    <t>Fs</t>
  </si>
  <si>
    <t>Vas</t>
  </si>
  <si>
    <t>Qes</t>
  </si>
  <si>
    <t>Qts</t>
  </si>
  <si>
    <t>Xmax</t>
  </si>
  <si>
    <t>Qms</t>
  </si>
  <si>
    <t>Tapped Horn Calulation</t>
  </si>
  <si>
    <t>Hornresp Data:</t>
  </si>
  <si>
    <t>Input Data:</t>
  </si>
  <si>
    <t>LAB12 II</t>
  </si>
  <si>
    <t>g</t>
  </si>
  <si>
    <t>Ohm</t>
  </si>
  <si>
    <t>NxA</t>
  </si>
  <si>
    <t>mH</t>
  </si>
  <si>
    <t>Hz</t>
  </si>
  <si>
    <t>l</t>
  </si>
  <si>
    <t>mm</t>
  </si>
  <si>
    <t>mm/N</t>
  </si>
  <si>
    <t>Next CL15</t>
  </si>
  <si>
    <t>Driver</t>
  </si>
  <si>
    <t>approx box height</t>
  </si>
  <si>
    <t>dm³</t>
  </si>
  <si>
    <t>desired internal width</t>
  </si>
  <si>
    <t>approx box width</t>
  </si>
  <si>
    <t>approx box depth</t>
  </si>
  <si>
    <t>L24</t>
  </si>
  <si>
    <t>L12+L23+L34</t>
  </si>
  <si>
    <t>Sonic 12</t>
  </si>
  <si>
    <t>x</t>
  </si>
  <si>
    <t>Diyma Reference 12"</t>
  </si>
  <si>
    <t>BMS 15N840 8Ohm</t>
  </si>
  <si>
    <t>BMS 15N840 4Ohm</t>
  </si>
  <si>
    <t>Design Util</t>
  </si>
  <si>
    <t>size of mouth</t>
  </si>
  <si>
    <t>size of throat</t>
  </si>
  <si>
    <t>lambda/4 resonance</t>
  </si>
  <si>
    <t>throat area</t>
  </si>
  <si>
    <t>mouth area</t>
  </si>
  <si>
    <t>total length of horn</t>
  </si>
  <si>
    <t>distance throat to cone</t>
  </si>
  <si>
    <t>distance mouth to cone</t>
  </si>
  <si>
    <t>distance x from throat</t>
  </si>
  <si>
    <t>width at x</t>
  </si>
  <si>
    <t>Additional Data</t>
  </si>
  <si>
    <t>desired enclosure material thickness</t>
  </si>
  <si>
    <t>Eminence EPS15-500</t>
  </si>
  <si>
    <t>approx. net volume of TH</t>
  </si>
  <si>
    <t>MTX T9515-04</t>
  </si>
  <si>
    <t>Sonic 12, 2x2 Ohm</t>
  </si>
  <si>
    <t>2x 0,7</t>
  </si>
  <si>
    <t>BM Audio BOZ-12ZF</t>
  </si>
  <si>
    <t>Eminence Kappalite 3015LF</t>
  </si>
  <si>
    <t>Single Fold:</t>
  </si>
  <si>
    <t>Double Fold:</t>
  </si>
  <si>
    <t>V 1.1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</si>
</sst>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_-* #,##0.00\ [$€-407]_-;\-* #,##0.00\ [$€-407]_-;_-* &quot;-&quot;??\ [$€-407]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Alignment="1">
      <alignment horizontal="center"/>
    </xf>
    <xf numFmtId="175" fontId="0" fillId="33" borderId="0" xfId="0" applyNumberFormat="1" applyFill="1" applyBorder="1" applyAlignment="1">
      <alignment/>
    </xf>
    <xf numFmtId="0" fontId="1" fillId="34" borderId="20" xfId="0" applyFont="1" applyFill="1" applyBorder="1" applyAlignment="1">
      <alignment/>
    </xf>
    <xf numFmtId="175" fontId="0" fillId="35" borderId="0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21" xfId="0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74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75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center"/>
    </xf>
    <xf numFmtId="1" fontId="0" fillId="35" borderId="0" xfId="0" applyNumberFormat="1" applyFill="1" applyBorder="1" applyAlignment="1">
      <alignment/>
    </xf>
    <xf numFmtId="0" fontId="1" fillId="34" borderId="15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0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4.8515625" style="0" customWidth="1"/>
    <col min="2" max="2" width="24.57421875" style="0" bestFit="1" customWidth="1"/>
    <col min="3" max="3" width="5.57421875" style="0" customWidth="1"/>
    <col min="4" max="4" width="6.57421875" style="0" bestFit="1" customWidth="1"/>
    <col min="5" max="7" width="5.57421875" style="0" bestFit="1" customWidth="1"/>
    <col min="8" max="8" width="6.57421875" style="0" bestFit="1" customWidth="1"/>
    <col min="9" max="9" width="5.8515625" style="0" customWidth="1"/>
    <col min="10" max="10" width="5.00390625" style="0" bestFit="1" customWidth="1"/>
    <col min="11" max="11" width="4.28125" style="0" bestFit="1" customWidth="1"/>
    <col min="12" max="13" width="5.00390625" style="0" bestFit="1" customWidth="1"/>
    <col min="14" max="14" width="6.00390625" style="0" bestFit="1" customWidth="1"/>
    <col min="15" max="15" width="6.28125" style="0" bestFit="1" customWidth="1"/>
  </cols>
  <sheetData>
    <row r="3" spans="2:15" s="1" customFormat="1" ht="12.75">
      <c r="B3" s="24" t="s">
        <v>36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5" t="s">
        <v>20</v>
      </c>
      <c r="N3" s="25" t="s">
        <v>22</v>
      </c>
      <c r="O3" s="25" t="s">
        <v>21</v>
      </c>
    </row>
    <row r="4" spans="2:15" ht="12.75">
      <c r="B4" s="26"/>
      <c r="C4" s="27" t="s">
        <v>2</v>
      </c>
      <c r="D4" s="27" t="s">
        <v>34</v>
      </c>
      <c r="E4" s="27" t="s">
        <v>27</v>
      </c>
      <c r="F4" s="27" t="s">
        <v>28</v>
      </c>
      <c r="G4" s="27" t="s">
        <v>29</v>
      </c>
      <c r="H4" s="27"/>
      <c r="I4" s="27" t="s">
        <v>30</v>
      </c>
      <c r="J4" s="27" t="s">
        <v>31</v>
      </c>
      <c r="K4" s="27" t="s">
        <v>32</v>
      </c>
      <c r="L4" s="27"/>
      <c r="M4" s="27"/>
      <c r="N4" s="27"/>
      <c r="O4" s="27" t="s">
        <v>33</v>
      </c>
    </row>
    <row r="5" spans="2:15" ht="12.75">
      <c r="B5" s="23" t="s">
        <v>9</v>
      </c>
      <c r="C5" s="29">
        <v>510</v>
      </c>
      <c r="D5" s="30">
        <v>0.51771</v>
      </c>
      <c r="E5" s="31">
        <v>75.2</v>
      </c>
      <c r="F5" s="32">
        <v>3.7</v>
      </c>
      <c r="G5" s="32">
        <v>12.3</v>
      </c>
      <c r="H5" s="33">
        <v>4.39</v>
      </c>
      <c r="I5" s="33">
        <v>0.87</v>
      </c>
      <c r="J5" s="29">
        <v>25</v>
      </c>
      <c r="K5" s="29">
        <v>117</v>
      </c>
      <c r="L5" s="29">
        <v>0.57</v>
      </c>
      <c r="M5" s="29">
        <v>0.47</v>
      </c>
      <c r="N5" s="29">
        <v>2.8</v>
      </c>
      <c r="O5" s="32">
        <v>15.5</v>
      </c>
    </row>
    <row r="6" spans="2:15" ht="12.75">
      <c r="B6" s="23" t="s">
        <v>26</v>
      </c>
      <c r="C6" s="29">
        <v>507</v>
      </c>
      <c r="D6" s="30">
        <v>0.35</v>
      </c>
      <c r="E6" s="31">
        <v>146</v>
      </c>
      <c r="F6" s="32">
        <v>4.29</v>
      </c>
      <c r="G6" s="32">
        <v>15</v>
      </c>
      <c r="H6" s="33">
        <v>1.55</v>
      </c>
      <c r="I6" s="33">
        <v>1.48</v>
      </c>
      <c r="J6" s="29">
        <v>22</v>
      </c>
      <c r="K6" s="29">
        <v>125</v>
      </c>
      <c r="L6" s="29">
        <v>0.39</v>
      </c>
      <c r="M6" s="29">
        <v>0.38</v>
      </c>
      <c r="N6" s="29">
        <v>13.32</v>
      </c>
      <c r="O6" s="32">
        <v>13</v>
      </c>
    </row>
    <row r="7" spans="2:15" ht="12.75">
      <c r="B7" s="23" t="s">
        <v>35</v>
      </c>
      <c r="C7" s="29">
        <v>824</v>
      </c>
      <c r="D7" s="30">
        <v>0.31</v>
      </c>
      <c r="E7" s="31">
        <v>168</v>
      </c>
      <c r="F7" s="32">
        <v>3.2</v>
      </c>
      <c r="G7" s="32">
        <v>13.5</v>
      </c>
      <c r="H7" s="33">
        <v>3.81</v>
      </c>
      <c r="I7" s="33">
        <v>2.58</v>
      </c>
      <c r="J7" s="29">
        <v>22</v>
      </c>
      <c r="K7" s="29">
        <v>325</v>
      </c>
      <c r="L7" s="29">
        <v>0.41</v>
      </c>
      <c r="M7" s="29">
        <v>0.38</v>
      </c>
      <c r="N7" s="29">
        <v>6.12</v>
      </c>
      <c r="O7" s="32">
        <v>15</v>
      </c>
    </row>
    <row r="8" spans="2:15" ht="12.75">
      <c r="B8" s="28" t="s">
        <v>62</v>
      </c>
      <c r="C8" s="29">
        <v>856</v>
      </c>
      <c r="D8" s="30">
        <v>0.193</v>
      </c>
      <c r="E8" s="31">
        <v>87.2</v>
      </c>
      <c r="F8" s="32">
        <v>5.27</v>
      </c>
      <c r="G8" s="32">
        <v>19.7</v>
      </c>
      <c r="H8" s="33">
        <v>4.51</v>
      </c>
      <c r="I8" s="33">
        <v>1.45</v>
      </c>
      <c r="J8" s="29">
        <v>38.8</v>
      </c>
      <c r="K8" s="29">
        <v>199</v>
      </c>
      <c r="L8" s="29">
        <v>0.29</v>
      </c>
      <c r="M8" s="29">
        <v>0.27</v>
      </c>
      <c r="N8" s="29">
        <v>4.72</v>
      </c>
      <c r="O8" s="32">
        <v>6.3</v>
      </c>
    </row>
    <row r="9" spans="2:15" ht="12.75">
      <c r="B9" s="28" t="s">
        <v>68</v>
      </c>
      <c r="C9" s="29">
        <v>881</v>
      </c>
      <c r="D9" s="30">
        <v>0.14</v>
      </c>
      <c r="E9" s="31">
        <v>101</v>
      </c>
      <c r="F9" s="32">
        <v>5.31</v>
      </c>
      <c r="G9" s="32">
        <v>18.6</v>
      </c>
      <c r="H9" s="33"/>
      <c r="I9" s="33">
        <v>0.92</v>
      </c>
      <c r="J9" s="29">
        <v>42</v>
      </c>
      <c r="K9" s="29">
        <v>159</v>
      </c>
      <c r="L9" s="29">
        <v>0.41</v>
      </c>
      <c r="M9" s="29">
        <v>0.39</v>
      </c>
      <c r="N9" s="29">
        <v>6.82</v>
      </c>
      <c r="O9" s="32">
        <v>9.6</v>
      </c>
    </row>
    <row r="10" spans="2:15" ht="12.75">
      <c r="B10" s="23" t="s">
        <v>44</v>
      </c>
      <c r="C10" s="29">
        <v>511</v>
      </c>
      <c r="D10" s="30">
        <v>0.14</v>
      </c>
      <c r="E10" s="31">
        <v>250</v>
      </c>
      <c r="F10" s="32">
        <v>3.8</v>
      </c>
      <c r="G10" s="32">
        <v>19</v>
      </c>
      <c r="H10" s="33">
        <v>3.76</v>
      </c>
      <c r="I10" s="33">
        <v>2.8</v>
      </c>
      <c r="J10" s="29">
        <v>27</v>
      </c>
      <c r="K10" s="29">
        <v>51</v>
      </c>
      <c r="L10" s="29">
        <v>0.49</v>
      </c>
      <c r="M10" s="29">
        <v>0.47</v>
      </c>
      <c r="N10" s="29">
        <v>11.2</v>
      </c>
      <c r="O10" s="32">
        <v>25</v>
      </c>
    </row>
    <row r="11" spans="2:15" ht="12.75">
      <c r="B11" s="23" t="s">
        <v>46</v>
      </c>
      <c r="C11" s="29">
        <v>491</v>
      </c>
      <c r="D11" s="30">
        <v>0.122</v>
      </c>
      <c r="E11" s="31">
        <v>321</v>
      </c>
      <c r="F11" s="32">
        <v>3.6</v>
      </c>
      <c r="G11" s="32">
        <v>22</v>
      </c>
      <c r="H11" s="33">
        <v>10.99</v>
      </c>
      <c r="I11" s="33">
        <v>1.3</v>
      </c>
      <c r="J11" s="29">
        <v>25</v>
      </c>
      <c r="K11" s="29">
        <v>41.7</v>
      </c>
      <c r="L11" s="29">
        <v>0.383</v>
      </c>
      <c r="M11" s="29">
        <v>0.354</v>
      </c>
      <c r="N11" s="29">
        <v>4.75</v>
      </c>
      <c r="O11" s="32">
        <v>23</v>
      </c>
    </row>
    <row r="12" spans="2:15" ht="12.75">
      <c r="B12" s="23" t="s">
        <v>47</v>
      </c>
      <c r="C12" s="29">
        <v>855</v>
      </c>
      <c r="D12" s="30">
        <v>0.13</v>
      </c>
      <c r="E12" s="31">
        <v>195</v>
      </c>
      <c r="F12" s="32">
        <v>5.7</v>
      </c>
      <c r="G12" s="32">
        <v>25.09</v>
      </c>
      <c r="H12" s="33"/>
      <c r="I12" s="33">
        <v>1.44</v>
      </c>
      <c r="J12" s="29">
        <v>31.6</v>
      </c>
      <c r="K12" s="29">
        <v>133</v>
      </c>
      <c r="L12" s="29">
        <v>0.35</v>
      </c>
      <c r="M12" s="29">
        <v>0.33</v>
      </c>
      <c r="N12" s="29">
        <v>4.72</v>
      </c>
      <c r="O12" s="32">
        <v>14</v>
      </c>
    </row>
    <row r="13" spans="2:15" ht="12.75">
      <c r="B13" s="23" t="s">
        <v>48</v>
      </c>
      <c r="C13" s="29">
        <v>855</v>
      </c>
      <c r="D13" s="30">
        <v>0.13</v>
      </c>
      <c r="E13" s="31">
        <v>203</v>
      </c>
      <c r="F13" s="32">
        <v>3</v>
      </c>
      <c r="G13" s="32">
        <v>18.2</v>
      </c>
      <c r="H13" s="33"/>
      <c r="I13" s="33">
        <v>1.44</v>
      </c>
      <c r="J13" s="29">
        <v>31</v>
      </c>
      <c r="K13" s="29">
        <v>133</v>
      </c>
      <c r="L13" s="29">
        <v>0.36</v>
      </c>
      <c r="M13" s="29">
        <v>0.33</v>
      </c>
      <c r="N13" s="29">
        <v>4.82</v>
      </c>
      <c r="O13" s="32">
        <v>14</v>
      </c>
    </row>
    <row r="14" spans="2:15" ht="12.75">
      <c r="B14" s="23" t="s">
        <v>64</v>
      </c>
      <c r="C14" s="29"/>
      <c r="D14" s="30">
        <v>0.071</v>
      </c>
      <c r="E14" s="31">
        <v>379</v>
      </c>
      <c r="F14" s="32">
        <v>3.66</v>
      </c>
      <c r="G14" s="32">
        <v>19.9</v>
      </c>
      <c r="H14" s="33">
        <v>19.8</v>
      </c>
      <c r="I14" s="33"/>
      <c r="J14" s="29">
        <v>30.6</v>
      </c>
      <c r="K14" s="29">
        <v>75.3</v>
      </c>
      <c r="L14" s="29">
        <v>0.68</v>
      </c>
      <c r="M14" s="29">
        <v>0.57</v>
      </c>
      <c r="N14" s="29">
        <v>3.68</v>
      </c>
      <c r="O14" s="32">
        <v>26</v>
      </c>
    </row>
    <row r="15" spans="2:15" ht="12.75">
      <c r="B15" s="34" t="s">
        <v>65</v>
      </c>
      <c r="C15" s="35">
        <v>511</v>
      </c>
      <c r="D15" s="35"/>
      <c r="E15" s="35">
        <v>250</v>
      </c>
      <c r="F15" s="35"/>
      <c r="G15" s="35">
        <v>19</v>
      </c>
      <c r="H15" s="35"/>
      <c r="I15" s="35" t="s">
        <v>66</v>
      </c>
      <c r="J15" s="35">
        <v>27</v>
      </c>
      <c r="K15" s="35">
        <v>51</v>
      </c>
      <c r="L15" s="35">
        <v>0.49</v>
      </c>
      <c r="M15" s="35">
        <v>0.47</v>
      </c>
      <c r="N15" s="35">
        <v>11.2</v>
      </c>
      <c r="O15" s="35">
        <v>25</v>
      </c>
    </row>
    <row r="16" spans="2:15" ht="12.75">
      <c r="B16" s="34" t="s">
        <v>67</v>
      </c>
      <c r="C16" s="35">
        <v>430</v>
      </c>
      <c r="D16" s="35">
        <v>0.16</v>
      </c>
      <c r="E16" s="35">
        <v>89.5</v>
      </c>
      <c r="F16" s="35">
        <v>3.66</v>
      </c>
      <c r="G16" s="35">
        <v>12.1</v>
      </c>
      <c r="H16" s="35"/>
      <c r="I16" s="35">
        <v>2.53</v>
      </c>
      <c r="J16" s="35">
        <v>42</v>
      </c>
      <c r="K16" s="35">
        <v>42.1</v>
      </c>
      <c r="L16" s="35">
        <v>0.592</v>
      </c>
      <c r="M16" s="35">
        <v>0.55</v>
      </c>
      <c r="N16" s="35">
        <v>7.646</v>
      </c>
      <c r="O16" s="35">
        <v>12</v>
      </c>
    </row>
    <row r="17" spans="3:15" ht="12.7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0:15" ht="12.75">
      <c r="J18" s="18"/>
      <c r="K18" s="18"/>
      <c r="L18" s="18"/>
      <c r="M18" s="18"/>
      <c r="N18" s="18"/>
      <c r="O18" s="18"/>
    </row>
    <row r="19" spans="10:15" ht="12.75">
      <c r="J19" s="18"/>
      <c r="K19" s="18"/>
      <c r="L19" s="18"/>
      <c r="M19" s="18"/>
      <c r="N19" s="18"/>
      <c r="O19" s="18"/>
    </row>
    <row r="20" spans="10:15" ht="12.75">
      <c r="J20" s="18"/>
      <c r="K20" s="18"/>
      <c r="L20" s="18"/>
      <c r="M20" s="18"/>
      <c r="N20" s="18"/>
      <c r="O20" s="18"/>
    </row>
    <row r="21" spans="10:15" ht="12.75">
      <c r="J21" s="18"/>
      <c r="K21" s="18"/>
      <c r="L21" s="18"/>
      <c r="M21" s="18"/>
      <c r="N21" s="18"/>
      <c r="O21" s="18"/>
    </row>
    <row r="22" spans="10:15" ht="12.75">
      <c r="J22" s="18"/>
      <c r="K22" s="18"/>
      <c r="L22" s="18"/>
      <c r="M22" s="18"/>
      <c r="N22" s="18"/>
      <c r="O22" s="18"/>
    </row>
    <row r="23" spans="10:15" ht="12.75">
      <c r="J23" s="18"/>
      <c r="K23" s="18"/>
      <c r="L23" s="18"/>
      <c r="M23" s="18"/>
      <c r="N23" s="18"/>
      <c r="O23" s="18"/>
    </row>
    <row r="24" spans="14:15" ht="12.75">
      <c r="N24" s="18"/>
      <c r="O24" s="18"/>
    </row>
    <row r="25" spans="14:15" ht="12.75">
      <c r="N25" s="18"/>
      <c r="O25" s="18"/>
    </row>
    <row r="26" spans="14:15" ht="12.75">
      <c r="N26" s="18"/>
      <c r="O26" s="18"/>
    </row>
    <row r="27" spans="14:15" ht="12.75">
      <c r="N27" s="18"/>
      <c r="O27" s="18"/>
    </row>
    <row r="28" spans="14:15" ht="12.75">
      <c r="N28" s="18"/>
      <c r="O28" s="18"/>
    </row>
    <row r="29" spans="10:15" ht="12.75">
      <c r="J29" s="18"/>
      <c r="K29" s="18"/>
      <c r="L29" s="18"/>
      <c r="M29" s="18"/>
      <c r="N29" s="18"/>
      <c r="O29" s="18"/>
    </row>
    <row r="30" spans="10:15" ht="12.75">
      <c r="J30" s="18"/>
      <c r="K30" s="18"/>
      <c r="L30" s="18"/>
      <c r="M30" s="18"/>
      <c r="N30" s="18"/>
      <c r="O30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6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2.421875" style="0" customWidth="1"/>
    <col min="2" max="2" width="5.28125" style="0" customWidth="1"/>
    <col min="3" max="3" width="6.7109375" style="0" customWidth="1"/>
    <col min="4" max="4" width="6.140625" style="0" customWidth="1"/>
    <col min="5" max="5" width="4.8515625" style="0" customWidth="1"/>
    <col min="6" max="6" width="6.140625" style="0" customWidth="1"/>
    <col min="7" max="7" width="6.421875" style="0" customWidth="1"/>
    <col min="8" max="8" width="6.00390625" style="0" customWidth="1"/>
    <col min="9" max="9" width="5.57421875" style="0" customWidth="1"/>
    <col min="10" max="10" width="5.8515625" style="0" customWidth="1"/>
    <col min="11" max="11" width="5.00390625" style="0" customWidth="1"/>
    <col min="13" max="13" width="5.421875" style="0" customWidth="1"/>
    <col min="14" max="14" width="4.140625" style="0" bestFit="1" customWidth="1"/>
    <col min="15" max="15" width="4.00390625" style="0" customWidth="1"/>
    <col min="16" max="16" width="4.421875" style="0" customWidth="1"/>
    <col min="17" max="17" width="4.57421875" style="0" customWidth="1"/>
    <col min="18" max="18" width="3.140625" style="0" customWidth="1"/>
    <col min="19" max="19" width="7.140625" style="0" customWidth="1"/>
    <col min="20" max="20" width="7.00390625" style="0" bestFit="1" customWidth="1"/>
  </cols>
  <sheetData>
    <row r="1" ht="13.5" thickBot="1"/>
    <row r="2" spans="2:20" ht="18.75" thickBot="1">
      <c r="B2" s="7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0" t="s">
        <v>71</v>
      </c>
    </row>
    <row r="4" spans="2:12" ht="13.5" thickBot="1">
      <c r="B4" s="1" t="s">
        <v>25</v>
      </c>
      <c r="L4" s="1" t="s">
        <v>60</v>
      </c>
    </row>
    <row r="5" spans="2:20" ht="12.75">
      <c r="B5" s="9"/>
      <c r="C5" s="10"/>
      <c r="D5" s="10"/>
      <c r="E5" s="10"/>
      <c r="F5" s="10"/>
      <c r="G5" s="10"/>
      <c r="H5" s="10"/>
      <c r="I5" s="10"/>
      <c r="J5" s="11"/>
      <c r="L5" s="9"/>
      <c r="M5" s="10"/>
      <c r="N5" s="10"/>
      <c r="O5" s="10"/>
      <c r="P5" s="10"/>
      <c r="Q5" s="10"/>
      <c r="R5" s="10"/>
      <c r="S5" s="10"/>
      <c r="T5" s="11"/>
    </row>
    <row r="6" spans="2:20" ht="12.75">
      <c r="B6" s="22" t="s">
        <v>53</v>
      </c>
      <c r="C6" s="3"/>
      <c r="D6" s="3"/>
      <c r="E6" s="3"/>
      <c r="F6" s="3" t="s">
        <v>3</v>
      </c>
      <c r="G6" s="3"/>
      <c r="H6" s="3"/>
      <c r="I6" s="6">
        <v>52</v>
      </c>
      <c r="J6" s="13" t="s">
        <v>2</v>
      </c>
      <c r="L6" s="22" t="s">
        <v>52</v>
      </c>
      <c r="M6" s="3"/>
      <c r="N6" s="3"/>
      <c r="O6" s="3"/>
      <c r="P6" s="3"/>
      <c r="Q6" s="3"/>
      <c r="R6" s="3"/>
      <c r="S6" s="19">
        <f>344/I8*100/4</f>
        <v>23.497267759562842</v>
      </c>
      <c r="T6" s="13" t="s">
        <v>31</v>
      </c>
    </row>
    <row r="7" spans="2:20" ht="12.75">
      <c r="B7" s="22" t="s">
        <v>54</v>
      </c>
      <c r="C7" s="3"/>
      <c r="D7" s="3"/>
      <c r="E7" s="3"/>
      <c r="F7" s="3" t="s">
        <v>6</v>
      </c>
      <c r="G7" s="3"/>
      <c r="H7" s="3"/>
      <c r="I7" s="6">
        <v>212</v>
      </c>
      <c r="J7" s="13" t="s">
        <v>2</v>
      </c>
      <c r="L7" s="22" t="s">
        <v>63</v>
      </c>
      <c r="M7" s="3"/>
      <c r="N7" s="3"/>
      <c r="O7" s="3"/>
      <c r="P7" s="3"/>
      <c r="Q7" s="3"/>
      <c r="R7" s="3"/>
      <c r="S7" s="5">
        <f>I8/3*(I7+SQRT(I7*I8)+I6)/1000</f>
        <v>66.19151553326995</v>
      </c>
      <c r="T7" s="13" t="s">
        <v>38</v>
      </c>
    </row>
    <row r="8" spans="2:20" ht="12.75">
      <c r="B8" s="22" t="s">
        <v>55</v>
      </c>
      <c r="C8" s="3"/>
      <c r="D8" s="3"/>
      <c r="E8" s="3"/>
      <c r="F8" s="3" t="s">
        <v>43</v>
      </c>
      <c r="G8" s="3"/>
      <c r="H8" s="3"/>
      <c r="I8" s="21">
        <v>366</v>
      </c>
      <c r="J8" s="13" t="s">
        <v>8</v>
      </c>
      <c r="L8" s="22" t="s">
        <v>51</v>
      </c>
      <c r="M8" s="3"/>
      <c r="N8" s="3"/>
      <c r="O8" s="3"/>
      <c r="P8" s="3"/>
      <c r="Q8" s="19">
        <f>I11</f>
        <v>18</v>
      </c>
      <c r="R8" s="4" t="s">
        <v>45</v>
      </c>
      <c r="S8" s="19">
        <f>C19/I11</f>
        <v>2.888888888888889</v>
      </c>
      <c r="T8" s="13" t="s">
        <v>8</v>
      </c>
    </row>
    <row r="9" spans="2:20" ht="12.75">
      <c r="B9" s="22" t="s">
        <v>56</v>
      </c>
      <c r="C9" s="3"/>
      <c r="D9" s="3"/>
      <c r="E9" s="3"/>
      <c r="F9" s="3" t="s">
        <v>0</v>
      </c>
      <c r="G9" s="3"/>
      <c r="H9" s="3"/>
      <c r="I9" s="36">
        <v>30</v>
      </c>
      <c r="J9" s="13" t="s">
        <v>8</v>
      </c>
      <c r="L9" s="22" t="s">
        <v>50</v>
      </c>
      <c r="M9" s="3"/>
      <c r="N9" s="3"/>
      <c r="O9" s="3"/>
      <c r="P9" s="3"/>
      <c r="Q9" s="19">
        <f>Q8</f>
        <v>18</v>
      </c>
      <c r="R9" s="4" t="s">
        <v>45</v>
      </c>
      <c r="S9" s="19">
        <f>F21/I11</f>
        <v>11.777777777777779</v>
      </c>
      <c r="T9" s="13" t="s">
        <v>8</v>
      </c>
    </row>
    <row r="10" spans="2:20" ht="12.75">
      <c r="B10" s="22" t="s">
        <v>57</v>
      </c>
      <c r="C10" s="3"/>
      <c r="D10" s="3"/>
      <c r="E10" s="3"/>
      <c r="F10" s="3" t="s">
        <v>42</v>
      </c>
      <c r="G10" s="3"/>
      <c r="H10" s="3"/>
      <c r="I10" s="36">
        <v>30</v>
      </c>
      <c r="J10" s="13" t="s">
        <v>8</v>
      </c>
      <c r="L10" s="12"/>
      <c r="M10" s="3"/>
      <c r="N10" s="3"/>
      <c r="O10" s="3"/>
      <c r="P10" s="3"/>
      <c r="Q10" s="3"/>
      <c r="R10" s="3"/>
      <c r="S10" s="3"/>
      <c r="T10" s="13"/>
    </row>
    <row r="11" spans="2:20" ht="12.75">
      <c r="B11" s="12" t="s">
        <v>39</v>
      </c>
      <c r="C11" s="3"/>
      <c r="D11" s="3"/>
      <c r="E11" s="3"/>
      <c r="F11" s="3"/>
      <c r="G11" s="3"/>
      <c r="H11" s="3"/>
      <c r="I11" s="21">
        <v>18</v>
      </c>
      <c r="J11" s="13" t="s">
        <v>8</v>
      </c>
      <c r="L11" s="37" t="s">
        <v>69</v>
      </c>
      <c r="M11" s="3"/>
      <c r="N11" s="3"/>
      <c r="O11" s="3"/>
      <c r="P11" s="3"/>
      <c r="Q11" s="3"/>
      <c r="R11" s="3"/>
      <c r="S11" s="3"/>
      <c r="T11" s="13"/>
    </row>
    <row r="12" spans="2:20" ht="12.75">
      <c r="B12" s="22" t="s">
        <v>61</v>
      </c>
      <c r="C12" s="3"/>
      <c r="D12" s="3"/>
      <c r="E12" s="3"/>
      <c r="F12" s="3"/>
      <c r="G12" s="3"/>
      <c r="H12" s="3"/>
      <c r="I12" s="6">
        <v>1.6</v>
      </c>
      <c r="J12" s="13" t="s">
        <v>8</v>
      </c>
      <c r="L12" s="12" t="s">
        <v>40</v>
      </c>
      <c r="M12" s="3"/>
      <c r="N12" s="3"/>
      <c r="O12" s="3"/>
      <c r="P12" s="3"/>
      <c r="Q12" s="3"/>
      <c r="R12" s="3"/>
      <c r="S12" s="19">
        <f>I11+2*I12</f>
        <v>21.2</v>
      </c>
      <c r="T12" s="13" t="s">
        <v>8</v>
      </c>
    </row>
    <row r="13" spans="2:20" ht="12.75">
      <c r="B13" s="12"/>
      <c r="C13" s="3"/>
      <c r="D13" s="3"/>
      <c r="E13" s="3"/>
      <c r="F13" s="3"/>
      <c r="G13" s="3"/>
      <c r="H13" s="3"/>
      <c r="I13" s="3"/>
      <c r="J13" s="13"/>
      <c r="L13" s="12" t="s">
        <v>41</v>
      </c>
      <c r="M13" s="3"/>
      <c r="N13" s="3"/>
      <c r="O13" s="3"/>
      <c r="P13" s="3"/>
      <c r="Q13" s="3"/>
      <c r="R13" s="3"/>
      <c r="S13" s="19">
        <f>S9+S8+3*I12</f>
        <v>19.46666666666667</v>
      </c>
      <c r="T13" s="13" t="s">
        <v>8</v>
      </c>
    </row>
    <row r="14" spans="2:20" ht="13.5" thickBot="1">
      <c r="B14" s="14"/>
      <c r="C14" s="15"/>
      <c r="D14" s="15"/>
      <c r="E14" s="15"/>
      <c r="F14" s="15"/>
      <c r="G14" s="15"/>
      <c r="H14" s="15"/>
      <c r="I14" s="15"/>
      <c r="J14" s="16"/>
      <c r="L14" s="12" t="s">
        <v>37</v>
      </c>
      <c r="M14" s="3"/>
      <c r="N14" s="3"/>
      <c r="O14" s="3"/>
      <c r="P14" s="3"/>
      <c r="Q14" s="3"/>
      <c r="R14" s="3"/>
      <c r="S14" s="5">
        <f>I8/2+2*I12</f>
        <v>186.2</v>
      </c>
      <c r="T14" s="13" t="s">
        <v>8</v>
      </c>
    </row>
    <row r="15" spans="12:20" ht="12.75">
      <c r="L15" s="12"/>
      <c r="M15" s="3"/>
      <c r="N15" s="3"/>
      <c r="O15" s="3"/>
      <c r="P15" s="3"/>
      <c r="Q15" s="3"/>
      <c r="R15" s="3"/>
      <c r="S15" s="3"/>
      <c r="T15" s="13"/>
    </row>
    <row r="16" spans="12:20" ht="12.75">
      <c r="L16" s="37" t="s">
        <v>70</v>
      </c>
      <c r="M16" s="3"/>
      <c r="N16" s="3"/>
      <c r="O16" s="3"/>
      <c r="P16" s="3"/>
      <c r="Q16" s="3"/>
      <c r="R16" s="3"/>
      <c r="S16" s="3"/>
      <c r="T16" s="13"/>
    </row>
    <row r="17" spans="2:20" ht="13.5" thickBot="1">
      <c r="B17" s="1" t="s">
        <v>24</v>
      </c>
      <c r="L17" s="12" t="s">
        <v>40</v>
      </c>
      <c r="M17" s="3"/>
      <c r="N17" s="3"/>
      <c r="O17" s="3"/>
      <c r="P17" s="3"/>
      <c r="Q17" s="3"/>
      <c r="R17" s="3"/>
      <c r="S17" s="19">
        <f>I11+2*I12</f>
        <v>21.2</v>
      </c>
      <c r="T17" s="13" t="s">
        <v>8</v>
      </c>
    </row>
    <row r="18" spans="2:20" ht="12.75">
      <c r="B18" s="9"/>
      <c r="C18" s="10"/>
      <c r="D18" s="10"/>
      <c r="E18" s="10"/>
      <c r="F18" s="10"/>
      <c r="G18" s="10"/>
      <c r="H18" s="10"/>
      <c r="I18" s="10"/>
      <c r="J18" s="11"/>
      <c r="L18" s="12" t="s">
        <v>41</v>
      </c>
      <c r="M18" s="3"/>
      <c r="N18" s="3"/>
      <c r="O18" s="3"/>
      <c r="P18" s="3"/>
      <c r="Q18" s="3"/>
      <c r="R18" s="3"/>
      <c r="S18" s="19">
        <f>(S8+S9)*2+5*I12</f>
        <v>37.333333333333336</v>
      </c>
      <c r="T18" s="13" t="s">
        <v>8</v>
      </c>
    </row>
    <row r="19" spans="2:20" ht="12.75">
      <c r="B19" s="17" t="s">
        <v>3</v>
      </c>
      <c r="C19" s="2">
        <f>I6</f>
        <v>52</v>
      </c>
      <c r="D19" s="3" t="s">
        <v>2</v>
      </c>
      <c r="E19" s="4" t="s">
        <v>4</v>
      </c>
      <c r="F19" s="5">
        <f>C19+(I7-I6)/I8*I9</f>
        <v>65.11475409836066</v>
      </c>
      <c r="G19" s="3" t="s">
        <v>2</v>
      </c>
      <c r="H19" s="4" t="s">
        <v>0</v>
      </c>
      <c r="I19" s="2">
        <f>I9</f>
        <v>30</v>
      </c>
      <c r="J19" s="13" t="s">
        <v>8</v>
      </c>
      <c r="L19" s="12" t="s">
        <v>37</v>
      </c>
      <c r="M19" s="3"/>
      <c r="N19" s="3"/>
      <c r="O19" s="3"/>
      <c r="P19" s="3"/>
      <c r="Q19" s="3"/>
      <c r="R19" s="3"/>
      <c r="S19" s="19">
        <f>I8/4+2*I12</f>
        <v>94.7</v>
      </c>
      <c r="T19" s="13" t="s">
        <v>8</v>
      </c>
    </row>
    <row r="20" spans="2:20" ht="13.5" thickBot="1">
      <c r="B20" s="17" t="s">
        <v>4</v>
      </c>
      <c r="C20" s="5">
        <f>F19</f>
        <v>65.11475409836066</v>
      </c>
      <c r="D20" s="3" t="s">
        <v>2</v>
      </c>
      <c r="E20" s="4" t="s">
        <v>5</v>
      </c>
      <c r="F20" s="5">
        <f>I7-(I7-I6)/I8*I10</f>
        <v>198.88524590163934</v>
      </c>
      <c r="G20" s="3" t="s">
        <v>2</v>
      </c>
      <c r="H20" s="4" t="s">
        <v>1</v>
      </c>
      <c r="I20" s="2">
        <f>I8-I9-I10</f>
        <v>306</v>
      </c>
      <c r="J20" s="13" t="s">
        <v>8</v>
      </c>
      <c r="L20" s="14"/>
      <c r="M20" s="15"/>
      <c r="N20" s="15"/>
      <c r="O20" s="15"/>
      <c r="P20" s="15"/>
      <c r="Q20" s="15"/>
      <c r="R20" s="15"/>
      <c r="S20" s="15"/>
      <c r="T20" s="16"/>
    </row>
    <row r="21" spans="2:10" ht="12.75">
      <c r="B21" s="17" t="s">
        <v>5</v>
      </c>
      <c r="C21" s="5">
        <f>F20</f>
        <v>198.88524590163934</v>
      </c>
      <c r="D21" s="3" t="s">
        <v>2</v>
      </c>
      <c r="E21" s="4" t="s">
        <v>6</v>
      </c>
      <c r="F21" s="2">
        <f>I7</f>
        <v>212</v>
      </c>
      <c r="G21" s="3" t="s">
        <v>2</v>
      </c>
      <c r="H21" s="4" t="s">
        <v>7</v>
      </c>
      <c r="I21" s="2">
        <f>I10</f>
        <v>30</v>
      </c>
      <c r="J21" s="13" t="s">
        <v>8</v>
      </c>
    </row>
    <row r="22" spans="2:12" ht="13.5" thickBot="1">
      <c r="B22" s="14"/>
      <c r="C22" s="15"/>
      <c r="D22" s="15"/>
      <c r="E22" s="15"/>
      <c r="F22" s="15"/>
      <c r="G22" s="15"/>
      <c r="H22" s="15"/>
      <c r="I22" s="15"/>
      <c r="J22" s="16"/>
      <c r="L22" s="1" t="s">
        <v>49</v>
      </c>
    </row>
    <row r="23" spans="12:20" ht="12.75">
      <c r="L23" s="9"/>
      <c r="M23" s="10"/>
      <c r="N23" s="10"/>
      <c r="O23" s="10"/>
      <c r="P23" s="10"/>
      <c r="Q23" s="10"/>
      <c r="R23" s="10"/>
      <c r="S23" s="10"/>
      <c r="T23" s="11"/>
    </row>
    <row r="24" spans="12:20" ht="12.75">
      <c r="L24" s="22" t="s">
        <v>58</v>
      </c>
      <c r="M24" s="3"/>
      <c r="N24" s="3"/>
      <c r="O24" s="3"/>
      <c r="P24" s="3"/>
      <c r="Q24" s="3"/>
      <c r="R24" s="3"/>
      <c r="S24" s="6">
        <v>420</v>
      </c>
      <c r="T24" s="13" t="s">
        <v>8</v>
      </c>
    </row>
    <row r="25" spans="12:20" ht="12.75">
      <c r="L25" s="22" t="s">
        <v>59</v>
      </c>
      <c r="M25" s="3"/>
      <c r="N25" s="3"/>
      <c r="O25" s="3"/>
      <c r="P25" s="3"/>
      <c r="Q25" s="19">
        <f>I11</f>
        <v>18</v>
      </c>
      <c r="R25" s="4" t="s">
        <v>45</v>
      </c>
      <c r="S25" s="19">
        <f>((I7-I6)*S24/I8+I6)/I11</f>
        <v>13.089253187613842</v>
      </c>
      <c r="T25" s="13" t="s">
        <v>8</v>
      </c>
    </row>
    <row r="26" spans="12:20" ht="13.5" thickBot="1">
      <c r="L26" s="14"/>
      <c r="M26" s="15"/>
      <c r="N26" s="15"/>
      <c r="O26" s="15"/>
      <c r="P26" s="15"/>
      <c r="Q26" s="15"/>
      <c r="R26" s="15"/>
      <c r="S26" s="15"/>
      <c r="T26" s="16"/>
    </row>
  </sheetData>
  <sheetProtection/>
  <protectedRanges>
    <protectedRange sqref="I6:I12 S24" name="Bereich1"/>
  </protectedRange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Forker</dc:creator>
  <cp:keywords/>
  <dc:description/>
  <cp:lastModifiedBy>Smith</cp:lastModifiedBy>
  <cp:lastPrinted>2008-01-30T12:30:30Z</cp:lastPrinted>
  <dcterms:created xsi:type="dcterms:W3CDTF">2007-10-04T07:22:01Z</dcterms:created>
  <dcterms:modified xsi:type="dcterms:W3CDTF">2008-02-27T19:23:42Z</dcterms:modified>
  <cp:category/>
  <cp:version/>
  <cp:contentType/>
  <cp:contentStatus/>
</cp:coreProperties>
</file>